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Alexandru Fatu\Desktop\Procedura\1\"/>
    </mc:Choice>
  </mc:AlternateContent>
  <xr:revisionPtr revIDLastSave="0" documentId="8_{E3D8AAF4-35DB-40EA-8795-B76F0E5147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P" sheetId="2" r:id="rId1"/>
  </sheets>
  <definedNames>
    <definedName name="_xlnm.Print_Area" localSheetId="0">RP!$A$1:$K$23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2" l="1"/>
  <c r="D5" i="2"/>
  <c r="D2" i="2"/>
  <c r="D3" i="2"/>
  <c r="D15" i="2"/>
  <c r="D16" i="2"/>
  <c r="D17" i="2"/>
  <c r="D18" i="2"/>
  <c r="D19" i="2"/>
  <c r="D20" i="2"/>
  <c r="D21" i="2"/>
  <c r="D14" i="2"/>
  <c r="C20" i="2"/>
  <c r="E20" i="2" s="1"/>
  <c r="C11" i="2"/>
  <c r="C10" i="2"/>
  <c r="C9" i="2"/>
  <c r="G23" i="2"/>
  <c r="C14" i="2" s="1"/>
  <c r="J23" i="2"/>
  <c r="F23" i="2"/>
  <c r="K14" i="2"/>
  <c r="H21" i="2"/>
  <c r="H20" i="2"/>
  <c r="H19" i="2"/>
  <c r="H18" i="2"/>
  <c r="H17" i="2"/>
  <c r="H16" i="2"/>
  <c r="H15" i="2"/>
  <c r="H14" i="2"/>
  <c r="H5" i="2"/>
  <c r="H3" i="2"/>
  <c r="D7" i="2"/>
  <c r="H7" i="2"/>
  <c r="K7" i="2"/>
  <c r="K13" i="2"/>
  <c r="H13" i="2"/>
  <c r="D13" i="2"/>
  <c r="K12" i="2"/>
  <c r="H12" i="2"/>
  <c r="D12" i="2"/>
  <c r="K11" i="2"/>
  <c r="H11" i="2"/>
  <c r="D11" i="2"/>
  <c r="K10" i="2"/>
  <c r="H10" i="2"/>
  <c r="D10" i="2"/>
  <c r="K8" i="2"/>
  <c r="H8" i="2"/>
  <c r="D8" i="2"/>
  <c r="K6" i="2"/>
  <c r="H6" i="2"/>
  <c r="D6" i="2"/>
  <c r="K4" i="2"/>
  <c r="H4" i="2"/>
  <c r="H23" i="2" s="1"/>
  <c r="D4" i="2"/>
  <c r="K3" i="2"/>
  <c r="E14" i="2" l="1"/>
  <c r="C7" i="2"/>
  <c r="C19" i="2"/>
  <c r="E19" i="2" s="1"/>
  <c r="C2" i="2"/>
  <c r="C15" i="2"/>
  <c r="E15" i="2" s="1"/>
  <c r="C3" i="2"/>
  <c r="E3" i="2" s="1"/>
  <c r="C17" i="2"/>
  <c r="E17" i="2" s="1"/>
  <c r="C12" i="2"/>
  <c r="C4" i="2"/>
  <c r="E4" i="2" s="1"/>
  <c r="C18" i="2"/>
  <c r="E18" i="2" s="1"/>
  <c r="C8" i="2"/>
  <c r="C16" i="2"/>
  <c r="E16" i="2" s="1"/>
  <c r="E2" i="2"/>
  <c r="C5" i="2"/>
  <c r="E5" i="2" s="1"/>
  <c r="C13" i="2"/>
  <c r="E13" i="2" s="1"/>
  <c r="C21" i="2"/>
  <c r="E21" i="2" s="1"/>
  <c r="C6" i="2"/>
  <c r="E11" i="2"/>
  <c r="I12" i="2"/>
  <c r="I7" i="2"/>
  <c r="I13" i="2"/>
  <c r="I8" i="2"/>
  <c r="E10" i="2"/>
  <c r="I6" i="2"/>
  <c r="E8" i="2"/>
  <c r="E7" i="2"/>
  <c r="E12" i="2"/>
  <c r="I4" i="2"/>
  <c r="I10" i="2"/>
  <c r="I11" i="2"/>
  <c r="I3" i="2"/>
  <c r="C23" i="2" l="1"/>
  <c r="I23" i="2"/>
  <c r="E6" i="2"/>
  <c r="E23" i="2" s="1"/>
</calcChain>
</file>

<file path=xl/sharedStrings.xml><?xml version="1.0" encoding="utf-8"?>
<sst xmlns="http://schemas.openxmlformats.org/spreadsheetml/2006/main" count="32" uniqueCount="27">
  <si>
    <t>Valoare estimata</t>
  </si>
  <si>
    <t>Pondere din total proiect contractat (%)*</t>
  </si>
  <si>
    <t>Stadiul implementării (Procent valoric din total contract executat)</t>
  </si>
  <si>
    <t>Realizare PT și asistența tehnică din partea proiectantului PT</t>
  </si>
  <si>
    <t>Supervizarea lucrărilor / Dirigenție de șantier</t>
  </si>
  <si>
    <t>Informare și publicitate</t>
  </si>
  <si>
    <t>Echipamente/Dotări/ Mijloace transport</t>
  </si>
  <si>
    <t>Consultanță</t>
  </si>
  <si>
    <t>Servicii audit</t>
  </si>
  <si>
    <t>Procent plăți efectuate de către Beneficiar  
(%)</t>
  </si>
  <si>
    <t>Stadiul financiar al implementării proiectului 
(%)</t>
  </si>
  <si>
    <t>Economii rezultate</t>
  </si>
  <si>
    <t>Comisione/cote/taxe</t>
  </si>
  <si>
    <t xml:space="preserve">
Tipul achiziției</t>
  </si>
  <si>
    <t>Nr. crt.</t>
  </si>
  <si>
    <t>TOTAL</t>
  </si>
  <si>
    <t xml:space="preserve">Salariale/onorarii/venituri asimilate salariilor pentru experti proprii/cooptati </t>
  </si>
  <si>
    <t>Execuția lucrărilor (inclusiv echipamente inglobate în lucrări)</t>
  </si>
  <si>
    <t>Studii/ Documentaţii (Studii teren, fezabilitate, DALI, documentații pentru avize, autorizații, etc)</t>
  </si>
  <si>
    <t>Verificarea tehnică de calitate a proiectului tehnic şi a
detaliilor de execuţie</t>
  </si>
  <si>
    <t>Asistenţă tehnică din partea proiectantului (in situația in care achiziția nu este cuprinsă în achiziția de servicii realizare PT)</t>
  </si>
  <si>
    <t>Cheltuieli diverse şi neprevăzute</t>
  </si>
  <si>
    <t>Alte Servcii (se va completa în functie de specificul contractului de finanțare)</t>
  </si>
  <si>
    <t>......</t>
  </si>
  <si>
    <t xml:space="preserve"> Valoare plăților efectuate în cadrul contractelor</t>
  </si>
  <si>
    <t>Valoare contractata (inclusiv ADD)</t>
  </si>
  <si>
    <t>Pondere  contractelor semnate (inclusiv +ADD)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</si>
</sst>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Trebuchet MS"/>
      <family val="2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10" fontId="1" fillId="0" borderId="1" xfId="0" applyNumberFormat="1" applyFont="1" applyBorder="1" applyProtection="1">
      <protection hidden="1"/>
    </xf>
    <xf numFmtId="10" fontId="1" fillId="0" borderId="0" xfId="0" applyNumberFormat="1" applyFont="1"/>
    <xf numFmtId="2" fontId="1" fillId="0" borderId="0" xfId="0" applyNumberFormat="1" applyFont="1"/>
    <xf numFmtId="1" fontId="1" fillId="0" borderId="1" xfId="0" applyNumberFormat="1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10" fontId="1" fillId="0" borderId="1" xfId="0" applyNumberFormat="1" applyFont="1" applyBorder="1"/>
    <xf numFmtId="10" fontId="1" fillId="3" borderId="1" xfId="0" applyNumberFormat="1" applyFont="1" applyFill="1" applyBorder="1"/>
    <xf numFmtId="4" fontId="1" fillId="2" borderId="1" xfId="0" applyNumberFormat="1" applyFont="1" applyFill="1" applyBorder="1" applyProtection="1"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4" fontId="1" fillId="4" borderId="1" xfId="0" applyNumberFormat="1" applyFont="1" applyFill="1" applyBorder="1" applyProtection="1">
      <protection locked="0"/>
    </xf>
    <xf numFmtId="4" fontId="1" fillId="5" borderId="1" xfId="0" applyNumberFormat="1" applyFont="1" applyFill="1" applyBorder="1" applyProtection="1">
      <protection locked="0"/>
    </xf>
    <xf numFmtId="10" fontId="3" fillId="6" borderId="1" xfId="0" applyNumberFormat="1" applyFont="1" applyFill="1" applyBorder="1" applyProtection="1">
      <protection hidden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top" wrapText="1"/>
      <protection hidden="1"/>
    </xf>
    <xf numFmtId="10" fontId="1" fillId="0" borderId="0" xfId="0" applyNumberFormat="1" applyFont="1" applyAlignment="1">
      <alignment vertical="top" wrapText="1"/>
    </xf>
    <xf numFmtId="9" fontId="1" fillId="0" borderId="0" xfId="0" applyNumberFormat="1" applyFont="1" applyAlignment="1">
      <alignment vertical="top" wrapText="1"/>
    </xf>
    <xf numFmtId="0" fontId="1" fillId="0" borderId="0" xfId="0" applyFont="1" applyProtection="1"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4" fontId="1" fillId="3" borderId="1" xfId="0" applyNumberFormat="1" applyFont="1" applyFill="1" applyBorder="1" applyProtection="1"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4" fontId="3" fillId="6" borderId="1" xfId="0" applyNumberFormat="1" applyFont="1" applyFill="1" applyBorder="1" applyProtection="1">
      <protection hidden="1"/>
    </xf>
    <xf numFmtId="4" fontId="1" fillId="3" borderId="0" xfId="0" applyNumberFormat="1" applyFont="1" applyFill="1" applyProtection="1">
      <protection hidden="1"/>
    </xf>
    <xf numFmtId="10" fontId="1" fillId="3" borderId="0" xfId="0" applyNumberFormat="1" applyFont="1" applyFill="1" applyProtection="1">
      <protection hidden="1"/>
    </xf>
    <xf numFmtId="0" fontId="1" fillId="3" borderId="0" xfId="0" applyFont="1" applyFill="1" applyProtection="1">
      <protection hidden="1"/>
    </xf>
    <xf numFmtId="0" fontId="5" fillId="2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/>
    <xf numFmtId="10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2" fontId="1" fillId="0" borderId="1" xfId="0" applyNumberFormat="1" applyFont="1" applyBorder="1" applyProtection="1">
      <protection hidden="1"/>
    </xf>
    <xf numFmtId="10" fontId="3" fillId="6" borderId="1" xfId="0" applyNumberFormat="1" applyFont="1" applyFill="1" applyBorder="1" applyAlignment="1" applyProtection="1">
      <alignment vertical="top" wrapText="1"/>
      <protection hidden="1"/>
    </xf>
    <xf numFmtId="4" fontId="1" fillId="0" borderId="1" xfId="0" applyNumberFormat="1" applyFont="1" applyBorder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zoomScale="115" zoomScaleNormal="115" workbookViewId="0">
      <selection activeCell="H4" sqref="H4"/>
    </sheetView>
  </sheetViews>
  <sheetFormatPr defaultColWidth="8.88671875" defaultRowHeight="13.8" x14ac:dyDescent="0.3"/>
  <cols>
    <col min="1" max="1" width="6.5546875" style="4" customWidth="1"/>
    <col min="2" max="2" width="35.5546875" style="7" customWidth="1"/>
    <col min="3" max="3" width="10.33203125" style="29" customWidth="1"/>
    <col min="4" max="4" width="14.6640625" style="29" customWidth="1"/>
    <col min="5" max="5" width="12.88671875" style="29" customWidth="1"/>
    <col min="6" max="6" width="11.6640625" style="12" bestFit="1" customWidth="1"/>
    <col min="7" max="7" width="11.88671875" style="12" bestFit="1" customWidth="1"/>
    <col min="8" max="8" width="12.109375" style="36" customWidth="1"/>
    <col min="9" max="9" width="10.88671875" style="1" hidden="1" customWidth="1"/>
    <col min="10" max="10" width="14.5546875" style="12" customWidth="1"/>
    <col min="11" max="11" width="13.5546875" style="1" hidden="1" customWidth="1"/>
    <col min="12" max="12" width="0" style="1" hidden="1" customWidth="1"/>
    <col min="13" max="16384" width="8.88671875" style="1"/>
  </cols>
  <sheetData>
    <row r="1" spans="1:15" s="40" customFormat="1" ht="86.4" x14ac:dyDescent="0.3">
      <c r="A1" s="23" t="s">
        <v>14</v>
      </c>
      <c r="B1" s="26" t="s">
        <v>13</v>
      </c>
      <c r="C1" s="23" t="s">
        <v>26</v>
      </c>
      <c r="D1" s="23" t="s">
        <v>9</v>
      </c>
      <c r="E1" s="23" t="s">
        <v>10</v>
      </c>
      <c r="F1" s="37" t="s">
        <v>0</v>
      </c>
      <c r="G1" s="38" t="s">
        <v>25</v>
      </c>
      <c r="H1" s="30" t="s">
        <v>11</v>
      </c>
      <c r="I1" s="24" t="s">
        <v>1</v>
      </c>
      <c r="J1" s="39" t="s">
        <v>24</v>
      </c>
      <c r="K1" s="25" t="s">
        <v>2</v>
      </c>
      <c r="L1" s="25"/>
    </row>
    <row r="2" spans="1:15" ht="41.4" x14ac:dyDescent="0.3">
      <c r="A2" s="18"/>
      <c r="B2" s="41" t="s">
        <v>18</v>
      </c>
      <c r="C2" s="2">
        <f>SUM(G2*100%)/G23</f>
        <v>7.1074236744136593E-3</v>
      </c>
      <c r="D2" s="2">
        <f t="shared" ref="D2:D8" si="0">SUM(J2*100%)/G2</f>
        <v>1</v>
      </c>
      <c r="E2" s="2">
        <f t="shared" ref="E2" si="1">C2*D2</f>
        <v>7.1074236744136593E-3</v>
      </c>
      <c r="F2" s="11">
        <v>30000</v>
      </c>
      <c r="G2" s="14">
        <v>30000</v>
      </c>
      <c r="H2" s="31">
        <f t="shared" ref="H2:H8" si="2">F2-G2</f>
        <v>0</v>
      </c>
      <c r="I2" s="20"/>
      <c r="J2" s="15">
        <v>30000</v>
      </c>
      <c r="K2" s="8"/>
      <c r="L2" s="17"/>
    </row>
    <row r="3" spans="1:15" ht="48.6" customHeight="1" x14ac:dyDescent="0.3">
      <c r="A3" s="5">
        <v>1</v>
      </c>
      <c r="B3" s="41" t="s">
        <v>3</v>
      </c>
      <c r="C3" s="2">
        <f>SUM(G3*100%)/G23</f>
        <v>5.0529920624884685E-3</v>
      </c>
      <c r="D3" s="2">
        <f t="shared" si="0"/>
        <v>0.58389787874085086</v>
      </c>
      <c r="E3" s="2">
        <f>C3*D3</f>
        <v>2.9504313465813737E-3</v>
      </c>
      <c r="F3" s="11">
        <v>21328.37</v>
      </c>
      <c r="G3" s="14">
        <v>21328.37</v>
      </c>
      <c r="H3" s="31">
        <f t="shared" si="2"/>
        <v>0</v>
      </c>
      <c r="I3" s="10">
        <f>SUM(G3*100%)/G23</f>
        <v>5.0529920624884685E-3</v>
      </c>
      <c r="J3" s="15">
        <v>12453.59</v>
      </c>
      <c r="K3" s="9">
        <f>SUM(J3*100%)/G3</f>
        <v>0.58389787874085086</v>
      </c>
      <c r="N3" s="3"/>
      <c r="O3" s="3"/>
    </row>
    <row r="4" spans="1:15" ht="30" customHeight="1" x14ac:dyDescent="0.3">
      <c r="A4" s="5">
        <v>2</v>
      </c>
      <c r="B4" s="41" t="s">
        <v>19</v>
      </c>
      <c r="C4" s="2">
        <f>SUM(G4*100%)/G23</f>
        <v>2.2892537827041436E-2</v>
      </c>
      <c r="D4" s="2">
        <f t="shared" si="0"/>
        <v>1</v>
      </c>
      <c r="E4" s="2">
        <f t="shared" ref="E4:E5" si="3">C4*D4</f>
        <v>2.2892537827041436E-2</v>
      </c>
      <c r="F4" s="11">
        <v>96628</v>
      </c>
      <c r="G4" s="14">
        <v>96628</v>
      </c>
      <c r="H4" s="31">
        <f t="shared" si="2"/>
        <v>0</v>
      </c>
      <c r="I4" s="10">
        <f>SUM(G4*100%)/G23</f>
        <v>2.2892537827041436E-2</v>
      </c>
      <c r="J4" s="15">
        <v>96628</v>
      </c>
      <c r="K4" s="9">
        <f>SUM(J4*100%)/G4</f>
        <v>1</v>
      </c>
      <c r="N4" s="3"/>
      <c r="O4" s="3"/>
    </row>
    <row r="5" spans="1:15" ht="51" customHeight="1" x14ac:dyDescent="0.3">
      <c r="A5" s="18"/>
      <c r="B5" s="41" t="s">
        <v>20</v>
      </c>
      <c r="C5" s="2">
        <f>SUM(G5*100%)/G23</f>
        <v>5.9228530620113835E-4</v>
      </c>
      <c r="D5" s="2">
        <f t="shared" si="0"/>
        <v>1</v>
      </c>
      <c r="E5" s="2">
        <f t="shared" si="3"/>
        <v>5.9228530620113835E-4</v>
      </c>
      <c r="F5" s="11">
        <v>2500</v>
      </c>
      <c r="G5" s="14">
        <v>2500</v>
      </c>
      <c r="H5" s="31">
        <f t="shared" si="2"/>
        <v>0</v>
      </c>
      <c r="I5" s="20"/>
      <c r="J5" s="15">
        <v>2500</v>
      </c>
      <c r="K5" s="8"/>
      <c r="L5" s="17"/>
    </row>
    <row r="6" spans="1:15" ht="25.2" customHeight="1" x14ac:dyDescent="0.3">
      <c r="A6" s="5">
        <v>3</v>
      </c>
      <c r="B6" s="41" t="s">
        <v>4</v>
      </c>
      <c r="C6" s="2">
        <f>SUM(G6*100%)/G23</f>
        <v>6.4843395322900623E-3</v>
      </c>
      <c r="D6" s="2">
        <f t="shared" si="0"/>
        <v>0.53235257581293383</v>
      </c>
      <c r="E6" s="2">
        <f>C6*D6</f>
        <v>3.4519548524602492E-3</v>
      </c>
      <c r="F6" s="11">
        <v>28626.639999999999</v>
      </c>
      <c r="G6" s="14">
        <v>27370</v>
      </c>
      <c r="H6" s="31">
        <f t="shared" si="2"/>
        <v>1256.6399999999994</v>
      </c>
      <c r="I6" s="10">
        <f>SUM(G6*100%)/G23</f>
        <v>6.4843395322900623E-3</v>
      </c>
      <c r="J6" s="15">
        <v>14570.49</v>
      </c>
      <c r="K6" s="9">
        <f>SUM(J6*100%)/G6</f>
        <v>0.53235257581293383</v>
      </c>
      <c r="N6" s="3"/>
      <c r="O6" s="3"/>
    </row>
    <row r="7" spans="1:15" ht="27.6" x14ac:dyDescent="0.3">
      <c r="A7" s="5">
        <v>4</v>
      </c>
      <c r="B7" s="41" t="s">
        <v>17</v>
      </c>
      <c r="C7" s="2">
        <f>SUM(G7*100%)/G23</f>
        <v>0.82162418964264761</v>
      </c>
      <c r="D7" s="2">
        <f t="shared" si="0"/>
        <v>0.9471297410170626</v>
      </c>
      <c r="E7" s="2">
        <f>C7*D7</f>
        <v>0.77818470594959477</v>
      </c>
      <c r="F7" s="11">
        <v>3659874.67</v>
      </c>
      <c r="G7" s="14">
        <v>3468025.38</v>
      </c>
      <c r="H7" s="31">
        <f t="shared" si="2"/>
        <v>191849.29000000004</v>
      </c>
      <c r="I7" s="10">
        <f>SUM(G7*100%)/G23</f>
        <v>0.82162418964264761</v>
      </c>
      <c r="J7" s="15">
        <v>3284669.98</v>
      </c>
      <c r="K7" s="9">
        <f>SUM(J7*100%)/G7</f>
        <v>0.9471297410170626</v>
      </c>
      <c r="N7" s="3"/>
      <c r="O7" s="3"/>
    </row>
    <row r="8" spans="1:15" ht="29.4" customHeight="1" x14ac:dyDescent="0.3">
      <c r="A8" s="5">
        <v>5</v>
      </c>
      <c r="B8" s="6" t="s">
        <v>6</v>
      </c>
      <c r="C8" s="2">
        <f>SUM(G8*100%)/G23</f>
        <v>0.11845706124022766</v>
      </c>
      <c r="D8" s="2">
        <f t="shared" si="0"/>
        <v>0.9</v>
      </c>
      <c r="E8" s="2">
        <f>C8*D8</f>
        <v>0.1066113551162049</v>
      </c>
      <c r="F8" s="11">
        <v>550000</v>
      </c>
      <c r="G8" s="14">
        <v>500000</v>
      </c>
      <c r="H8" s="31">
        <f t="shared" si="2"/>
        <v>50000</v>
      </c>
      <c r="I8" s="10">
        <f>SUM(G8*100%)/G23</f>
        <v>0.11845706124022766</v>
      </c>
      <c r="J8" s="15">
        <v>450000</v>
      </c>
      <c r="K8" s="9">
        <f>SUM(J8*100%)/G8</f>
        <v>0.9</v>
      </c>
      <c r="N8" s="3"/>
      <c r="O8" s="3"/>
    </row>
    <row r="9" spans="1:15" ht="14.4" x14ac:dyDescent="0.3">
      <c r="A9" s="18"/>
      <c r="B9" s="6" t="s">
        <v>21</v>
      </c>
      <c r="C9" s="2">
        <f>SUM(G9*100%)/G23</f>
        <v>0</v>
      </c>
      <c r="D9" s="18"/>
      <c r="E9" s="18"/>
      <c r="F9" s="19"/>
      <c r="G9" s="21"/>
      <c r="H9" s="32"/>
      <c r="I9" s="20"/>
      <c r="J9" s="22"/>
      <c r="K9" s="8"/>
      <c r="L9" s="17"/>
    </row>
    <row r="10" spans="1:15" x14ac:dyDescent="0.3">
      <c r="A10" s="5">
        <v>6</v>
      </c>
      <c r="B10" s="6" t="s">
        <v>7</v>
      </c>
      <c r="C10" s="2">
        <f>SUM(G10*100%)/G23</f>
        <v>7.1074236744136593E-3</v>
      </c>
      <c r="D10" s="2">
        <f>SUM(J10*100%)/G10</f>
        <v>1</v>
      </c>
      <c r="E10" s="2">
        <f t="shared" ref="E10:E11" si="4">C10*D10</f>
        <v>7.1074236744136593E-3</v>
      </c>
      <c r="F10" s="11">
        <v>30000</v>
      </c>
      <c r="G10" s="14">
        <v>30000</v>
      </c>
      <c r="H10" s="31">
        <f t="shared" ref="H10:H21" si="5">F10-G10</f>
        <v>0</v>
      </c>
      <c r="I10" s="10">
        <f>SUM(G10*100%)/G23</f>
        <v>7.1074236744136593E-3</v>
      </c>
      <c r="J10" s="15">
        <v>30000</v>
      </c>
      <c r="K10" s="9">
        <f t="shared" ref="K10:K14" si="6">SUM(J10*100%)/G10</f>
        <v>1</v>
      </c>
      <c r="N10" s="3"/>
      <c r="O10" s="3"/>
    </row>
    <row r="11" spans="1:15" x14ac:dyDescent="0.3">
      <c r="A11" s="5">
        <v>7</v>
      </c>
      <c r="B11" s="41" t="s">
        <v>5</v>
      </c>
      <c r="C11" s="2">
        <f>SUM(G11*100%)/G23</f>
        <v>1.0713256618566189E-3</v>
      </c>
      <c r="D11" s="2">
        <f>SUM(J11*100%)/G11</f>
        <v>0.76320212295444489</v>
      </c>
      <c r="E11" s="2">
        <f t="shared" si="4"/>
        <v>8.1763801950454737E-4</v>
      </c>
      <c r="F11" s="11">
        <v>6543.8099999999995</v>
      </c>
      <c r="G11" s="14">
        <v>4522</v>
      </c>
      <c r="H11" s="31">
        <f t="shared" si="5"/>
        <v>2021.8099999999995</v>
      </c>
      <c r="I11" s="10">
        <f>SUM(G11*100%)/G23</f>
        <v>1.0713256618566189E-3</v>
      </c>
      <c r="J11" s="15">
        <v>3451.2</v>
      </c>
      <c r="K11" s="9">
        <f t="shared" si="6"/>
        <v>0.76320212295444489</v>
      </c>
      <c r="N11" s="3"/>
      <c r="O11" s="3"/>
    </row>
    <row r="12" spans="1:15" x14ac:dyDescent="0.3">
      <c r="A12" s="5">
        <v>8</v>
      </c>
      <c r="B12" s="6" t="s">
        <v>8</v>
      </c>
      <c r="C12" s="2">
        <f>SUM(G12*100%)/G23</f>
        <v>3.8060253776485147E-3</v>
      </c>
      <c r="D12" s="2">
        <f>SUM(J12*100%)/G12</f>
        <v>1</v>
      </c>
      <c r="E12" s="2">
        <f>C12*D12</f>
        <v>3.8060253776485147E-3</v>
      </c>
      <c r="F12" s="11">
        <v>24999.52</v>
      </c>
      <c r="G12" s="14">
        <v>16065</v>
      </c>
      <c r="H12" s="31">
        <f t="shared" si="5"/>
        <v>8934.52</v>
      </c>
      <c r="I12" s="10">
        <f>SUM(G12*100%)/G23</f>
        <v>3.8060253776485147E-3</v>
      </c>
      <c r="J12" s="15">
        <v>16065</v>
      </c>
      <c r="K12" s="9">
        <f t="shared" si="6"/>
        <v>1</v>
      </c>
      <c r="N12" s="3"/>
      <c r="O12" s="3"/>
    </row>
    <row r="13" spans="1:15" x14ac:dyDescent="0.3">
      <c r="A13" s="5">
        <v>9</v>
      </c>
      <c r="B13" s="6" t="s">
        <v>12</v>
      </c>
      <c r="C13" s="2">
        <f>SUM(G13*100%)/G23</f>
        <v>1.066113551162049E-3</v>
      </c>
      <c r="D13" s="2">
        <f>SUM(J13*100%)/G13</f>
        <v>1</v>
      </c>
      <c r="E13" s="2">
        <f>C13*D13</f>
        <v>1.066113551162049E-3</v>
      </c>
      <c r="F13" s="11">
        <v>5000</v>
      </c>
      <c r="G13" s="14">
        <v>4500</v>
      </c>
      <c r="H13" s="31">
        <f t="shared" si="5"/>
        <v>500</v>
      </c>
      <c r="I13" s="10">
        <f>SUM(G13*100%)/G23</f>
        <v>1.066113551162049E-3</v>
      </c>
      <c r="J13" s="15">
        <v>4500</v>
      </c>
      <c r="K13" s="9">
        <f t="shared" si="6"/>
        <v>1</v>
      </c>
      <c r="N13" s="3"/>
      <c r="O13" s="3"/>
    </row>
    <row r="14" spans="1:15" ht="27.6" x14ac:dyDescent="0.3">
      <c r="A14" s="5">
        <v>10</v>
      </c>
      <c r="B14" s="6" t="s">
        <v>16</v>
      </c>
      <c r="C14" s="2">
        <f>SUM(G14*100%)/G23</f>
        <v>5.9228530620113835E-4</v>
      </c>
      <c r="D14" s="2">
        <f>SUM(J14*100%)/G14</f>
        <v>1</v>
      </c>
      <c r="E14" s="2">
        <f t="shared" ref="E14:E21" si="7">C14*D14</f>
        <v>5.9228530620113835E-4</v>
      </c>
      <c r="F14" s="11">
        <v>3000</v>
      </c>
      <c r="G14" s="14">
        <v>2500</v>
      </c>
      <c r="H14" s="31">
        <f t="shared" si="5"/>
        <v>500</v>
      </c>
      <c r="I14" s="10"/>
      <c r="J14" s="15">
        <v>2500</v>
      </c>
      <c r="K14" s="9">
        <f t="shared" si="6"/>
        <v>1</v>
      </c>
      <c r="N14" s="3"/>
      <c r="O14" s="3"/>
    </row>
    <row r="15" spans="1:15" ht="27.6" x14ac:dyDescent="0.3">
      <c r="A15" s="42">
        <v>11</v>
      </c>
      <c r="B15" s="43" t="s">
        <v>22</v>
      </c>
      <c r="C15" s="2">
        <f>SUM(G15*100%)/G23</f>
        <v>5.9228530620113835E-4</v>
      </c>
      <c r="D15" s="2">
        <f t="shared" ref="D15:D21" si="8">SUM(J15*100%)/G15</f>
        <v>1</v>
      </c>
      <c r="E15" s="2">
        <f t="shared" si="7"/>
        <v>5.9228530620113835E-4</v>
      </c>
      <c r="F15" s="11">
        <v>3000</v>
      </c>
      <c r="G15" s="14">
        <v>2500</v>
      </c>
      <c r="H15" s="31">
        <f t="shared" si="5"/>
        <v>500</v>
      </c>
      <c r="I15" s="10"/>
      <c r="J15" s="15">
        <v>2500</v>
      </c>
      <c r="K15" s="9"/>
      <c r="N15" s="3"/>
      <c r="O15" s="3"/>
    </row>
    <row r="16" spans="1:15" x14ac:dyDescent="0.3">
      <c r="A16" s="42">
        <v>12</v>
      </c>
      <c r="B16" s="43" t="s">
        <v>23</v>
      </c>
      <c r="C16" s="2">
        <f>SUM(G16*100%)/G23</f>
        <v>5.9228530620113835E-4</v>
      </c>
      <c r="D16" s="2">
        <f t="shared" si="8"/>
        <v>1</v>
      </c>
      <c r="E16" s="2">
        <f t="shared" si="7"/>
        <v>5.9228530620113835E-4</v>
      </c>
      <c r="F16" s="11">
        <v>3000</v>
      </c>
      <c r="G16" s="14">
        <v>2500</v>
      </c>
      <c r="H16" s="31">
        <f t="shared" si="5"/>
        <v>500</v>
      </c>
      <c r="I16" s="10"/>
      <c r="J16" s="15">
        <v>2500</v>
      </c>
      <c r="K16" s="9"/>
      <c r="N16" s="3"/>
      <c r="O16" s="3"/>
    </row>
    <row r="17" spans="1:15" x14ac:dyDescent="0.3">
      <c r="A17" s="42">
        <v>13</v>
      </c>
      <c r="B17" s="43" t="s">
        <v>23</v>
      </c>
      <c r="C17" s="2">
        <f>SUM(G17*100%)/G23</f>
        <v>5.9228530620113835E-4</v>
      </c>
      <c r="D17" s="2">
        <f t="shared" si="8"/>
        <v>1</v>
      </c>
      <c r="E17" s="2">
        <f t="shared" si="7"/>
        <v>5.9228530620113835E-4</v>
      </c>
      <c r="F17" s="11">
        <v>3000</v>
      </c>
      <c r="G17" s="14">
        <v>2500</v>
      </c>
      <c r="H17" s="31">
        <f t="shared" si="5"/>
        <v>500</v>
      </c>
      <c r="I17" s="10"/>
      <c r="J17" s="15">
        <v>2500</v>
      </c>
      <c r="K17" s="9"/>
      <c r="N17" s="3"/>
      <c r="O17" s="3"/>
    </row>
    <row r="18" spans="1:15" x14ac:dyDescent="0.3">
      <c r="A18" s="42">
        <v>14</v>
      </c>
      <c r="B18" s="43" t="s">
        <v>23</v>
      </c>
      <c r="C18" s="2">
        <f>SUM(G18*100%)/G23</f>
        <v>5.9228530620113835E-4</v>
      </c>
      <c r="D18" s="2">
        <f t="shared" si="8"/>
        <v>1</v>
      </c>
      <c r="E18" s="2">
        <f t="shared" si="7"/>
        <v>5.9228530620113835E-4</v>
      </c>
      <c r="F18" s="11">
        <v>3000</v>
      </c>
      <c r="G18" s="14">
        <v>2500</v>
      </c>
      <c r="H18" s="31">
        <f t="shared" si="5"/>
        <v>500</v>
      </c>
      <c r="I18" s="10"/>
      <c r="J18" s="15">
        <v>2500</v>
      </c>
      <c r="K18" s="9"/>
      <c r="N18" s="3"/>
      <c r="O18" s="3"/>
    </row>
    <row r="19" spans="1:15" x14ac:dyDescent="0.3">
      <c r="A19" s="42">
        <v>15</v>
      </c>
      <c r="B19" s="43" t="s">
        <v>23</v>
      </c>
      <c r="C19" s="2">
        <f>SUM(G19*100%)/G23</f>
        <v>5.9228530620113835E-4</v>
      </c>
      <c r="D19" s="2">
        <f t="shared" si="8"/>
        <v>1</v>
      </c>
      <c r="E19" s="2">
        <f t="shared" si="7"/>
        <v>5.9228530620113835E-4</v>
      </c>
      <c r="F19" s="11">
        <v>3000</v>
      </c>
      <c r="G19" s="14">
        <v>2500</v>
      </c>
      <c r="H19" s="31">
        <f t="shared" si="5"/>
        <v>500</v>
      </c>
      <c r="I19" s="10"/>
      <c r="J19" s="15">
        <v>2500</v>
      </c>
      <c r="K19" s="9"/>
      <c r="N19" s="3"/>
      <c r="O19" s="3"/>
    </row>
    <row r="20" spans="1:15" x14ac:dyDescent="0.3">
      <c r="A20" s="42">
        <v>16</v>
      </c>
      <c r="B20" s="43" t="s">
        <v>23</v>
      </c>
      <c r="C20" s="2">
        <f>SUM(G20*100%)/G23</f>
        <v>5.9228530620113835E-4</v>
      </c>
      <c r="D20" s="2">
        <f t="shared" si="8"/>
        <v>1</v>
      </c>
      <c r="E20" s="2">
        <f t="shared" si="7"/>
        <v>5.9228530620113835E-4</v>
      </c>
      <c r="F20" s="11">
        <v>3000</v>
      </c>
      <c r="G20" s="14">
        <v>2500</v>
      </c>
      <c r="H20" s="31">
        <f t="shared" si="5"/>
        <v>500</v>
      </c>
      <c r="I20" s="10"/>
      <c r="J20" s="15">
        <v>2500</v>
      </c>
      <c r="K20" s="9"/>
      <c r="N20" s="3"/>
      <c r="O20" s="3"/>
    </row>
    <row r="21" spans="1:15" x14ac:dyDescent="0.3">
      <c r="A21" s="42">
        <v>17</v>
      </c>
      <c r="B21" s="43" t="s">
        <v>23</v>
      </c>
      <c r="C21" s="2">
        <f>SUM(G21*100%)/G23</f>
        <v>5.9228530620113835E-4</v>
      </c>
      <c r="D21" s="2">
        <f t="shared" si="8"/>
        <v>1</v>
      </c>
      <c r="E21" s="2">
        <f t="shared" si="7"/>
        <v>5.9228530620113835E-4</v>
      </c>
      <c r="F21" s="11">
        <v>3000</v>
      </c>
      <c r="G21" s="14">
        <v>2500</v>
      </c>
      <c r="H21" s="31">
        <f t="shared" si="5"/>
        <v>500</v>
      </c>
      <c r="I21" s="10"/>
      <c r="J21" s="15">
        <v>2500</v>
      </c>
      <c r="K21" s="9"/>
      <c r="N21" s="3"/>
      <c r="O21" s="3"/>
    </row>
    <row r="22" spans="1:15" hidden="1" x14ac:dyDescent="0.3">
      <c r="A22" s="5"/>
      <c r="B22" s="6"/>
      <c r="C22" s="2"/>
      <c r="D22" s="2"/>
      <c r="E22" s="2"/>
      <c r="F22" s="11"/>
      <c r="G22" s="14"/>
      <c r="H22" s="31"/>
      <c r="I22" s="10"/>
      <c r="J22" s="15"/>
      <c r="K22" s="9"/>
      <c r="N22" s="3"/>
      <c r="O22" s="3"/>
    </row>
    <row r="23" spans="1:15" s="29" customFormat="1" x14ac:dyDescent="0.3">
      <c r="A23" s="44"/>
      <c r="B23" s="45" t="s">
        <v>15</v>
      </c>
      <c r="C23" s="16">
        <f>SUM(C2:C22)</f>
        <v>1</v>
      </c>
      <c r="D23" s="16"/>
      <c r="E23" s="16">
        <f>SUM(E2:E21)</f>
        <v>0.93932617714483535</v>
      </c>
      <c r="F23" s="33">
        <f>SUM(F2:F21)</f>
        <v>4479501.0099999988</v>
      </c>
      <c r="G23" s="33">
        <f t="shared" ref="G23:J23" si="9">SUM(G2:G21)</f>
        <v>4220938.75</v>
      </c>
      <c r="H23" s="33">
        <f t="shared" si="9"/>
        <v>258562.26000000004</v>
      </c>
      <c r="I23" s="33">
        <f t="shared" si="9"/>
        <v>0.98756200856977616</v>
      </c>
      <c r="J23" s="33">
        <f t="shared" si="9"/>
        <v>3964838.2600000002</v>
      </c>
      <c r="K23" s="46"/>
    </row>
    <row r="25" spans="1:15" x14ac:dyDescent="0.3">
      <c r="H25" s="34"/>
    </row>
    <row r="26" spans="1:15" x14ac:dyDescent="0.3">
      <c r="B26" s="27"/>
      <c r="G26" s="13"/>
      <c r="H26" s="35"/>
    </row>
    <row r="27" spans="1:15" x14ac:dyDescent="0.3">
      <c r="G27" s="13"/>
      <c r="H27" s="35"/>
    </row>
    <row r="33" spans="2:2" x14ac:dyDescent="0.3">
      <c r="B33" s="28"/>
    </row>
  </sheetData>
  <sheetProtection algorithmName="SHA-512" hashValue="iyQEHzz9CJpZc5jdkAtqsMH3qU8tANycPafKAI79V7+pAIlAL66hRNwMnbuREgY1Q+8lWyR/YyNmcviHognvAg==" saltValue="OduLIftYBBDF+W6MlfXfLQ==" spinCount="100000" sheet="1" objects="1" scenarios="1"/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RP</vt:lpstr>
      <vt:lpstr>RP!Print_Area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Brabete</dc:creator>
  <cp:lastModifiedBy>Alexandru Fatu</cp:lastModifiedBy>
  <cp:lastPrinted>2022-07-12T10:34:55Z</cp:lastPrinted>
  <dcterms:created xsi:type="dcterms:W3CDTF">2022-07-12T08:56:22Z</dcterms:created>
  <dcterms:modified xsi:type="dcterms:W3CDTF">2023-10-16T10:47:28Z</dcterms:modified>
</cp:coreProperties>
</file>